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/>
  </bookViews>
  <sheets>
    <sheet name="โคกพญา" sheetId="27" r:id="rId1"/>
  </sheets>
  <calcPr calcId="124519"/>
</workbook>
</file>

<file path=xl/calcChain.xml><?xml version="1.0" encoding="utf-8"?>
<calcChain xmlns="http://schemas.openxmlformats.org/spreadsheetml/2006/main">
  <c r="E24" i="27"/>
  <c r="D8"/>
  <c r="E8"/>
  <c r="D121"/>
  <c r="F144"/>
  <c r="E144"/>
  <c r="F67"/>
  <c r="E67"/>
  <c r="F69" l="1"/>
  <c r="F148"/>
  <c r="F146"/>
  <c r="E148"/>
  <c r="F138"/>
  <c r="E138"/>
  <c r="D138"/>
  <c r="F128"/>
  <c r="E128"/>
  <c r="D128"/>
  <c r="F127"/>
  <c r="E127"/>
  <c r="D127"/>
  <c r="F121"/>
  <c r="E121"/>
  <c r="F113"/>
  <c r="E113"/>
  <c r="D113"/>
  <c r="F104"/>
  <c r="E104"/>
  <c r="D104"/>
  <c r="F103"/>
  <c r="E103"/>
  <c r="D103"/>
  <c r="F92"/>
  <c r="E92"/>
  <c r="D92"/>
  <c r="F91"/>
  <c r="E91"/>
  <c r="D91"/>
  <c r="C91"/>
  <c r="F82"/>
  <c r="E82"/>
  <c r="D82"/>
  <c r="F73"/>
  <c r="E73"/>
  <c r="D73"/>
  <c r="F72"/>
  <c r="E72"/>
  <c r="D72"/>
  <c r="F59"/>
  <c r="F62" s="1"/>
  <c r="E59"/>
  <c r="E62" s="1"/>
  <c r="D59"/>
  <c r="D62" s="1"/>
  <c r="F54"/>
  <c r="E54"/>
  <c r="D54"/>
  <c r="F53"/>
  <c r="E53"/>
  <c r="D53"/>
  <c r="F45"/>
  <c r="F47" s="1"/>
  <c r="E45"/>
  <c r="E47" s="1"/>
  <c r="D45"/>
  <c r="D47" s="1"/>
  <c r="F40"/>
  <c r="E40"/>
  <c r="D40"/>
  <c r="F32"/>
  <c r="E32"/>
  <c r="D32"/>
  <c r="F23"/>
  <c r="E23"/>
  <c r="D23"/>
  <c r="F15"/>
  <c r="E15"/>
  <c r="D15"/>
  <c r="F8"/>
  <c r="F150" l="1"/>
  <c r="F83"/>
  <c r="F33"/>
  <c r="F93"/>
  <c r="F94" s="1"/>
  <c r="E129"/>
  <c r="E9"/>
  <c r="D105"/>
  <c r="D129"/>
  <c r="E139"/>
  <c r="F139"/>
  <c r="D55"/>
  <c r="E55"/>
  <c r="F74"/>
  <c r="E105"/>
  <c r="E74"/>
  <c r="D74"/>
  <c r="D93"/>
  <c r="D94" s="1"/>
  <c r="F129"/>
  <c r="F122"/>
  <c r="E16"/>
  <c r="E48"/>
  <c r="E114"/>
  <c r="F105"/>
  <c r="E122"/>
  <c r="F24"/>
  <c r="F25" s="1"/>
  <c r="F114"/>
  <c r="E83"/>
  <c r="F55"/>
  <c r="E93"/>
  <c r="E94" s="1"/>
  <c r="F16"/>
  <c r="F41"/>
  <c r="F9"/>
  <c r="E33"/>
  <c r="F48"/>
  <c r="F63"/>
  <c r="E130" l="1"/>
  <c r="F84"/>
  <c r="F34"/>
  <c r="E75"/>
  <c r="F10"/>
  <c r="F130"/>
  <c r="F123"/>
  <c r="E106"/>
  <c r="F75"/>
  <c r="F56"/>
  <c r="F17"/>
  <c r="F106"/>
  <c r="F95"/>
  <c r="F140"/>
  <c r="F115"/>
  <c r="F49"/>
  <c r="E95"/>
  <c r="F131" l="1"/>
  <c r="F76"/>
  <c r="F107"/>
  <c r="F96"/>
</calcChain>
</file>

<file path=xl/sharedStrings.xml><?xml version="1.0" encoding="utf-8"?>
<sst xmlns="http://schemas.openxmlformats.org/spreadsheetml/2006/main" count="127" uniqueCount="90">
  <si>
    <t>2.2.1</t>
  </si>
  <si>
    <t xml:space="preserve"> = มูลค่าธุรกิจที่สหกรณ์ทำกับสมาชิก*100</t>
  </si>
  <si>
    <t>2.2.2</t>
  </si>
  <si>
    <t>ปริมาณธุรกิจที่สหกรณ์ทำกับสมาชิกต่อปริมาณธุรกิจทั้งหมด</t>
  </si>
  <si>
    <t xml:space="preserve"> อัตราการเติบโตของทุนสำรอง</t>
  </si>
  <si>
    <t xml:space="preserve"> = ทุนสำรองปีปัจจุบัน - ทุนสำรองปีก่อน*100</t>
  </si>
  <si>
    <t>2.2.3</t>
  </si>
  <si>
    <t xml:space="preserve"> =ค่าใช้จ่ายดำเนินงาน*100</t>
  </si>
  <si>
    <t>กำไรก่อนห้กค่าใช้จ่ายดำเนินงาน</t>
  </si>
  <si>
    <t>2.2.4</t>
  </si>
  <si>
    <t>เงินออมต่อสมาชิก</t>
  </si>
  <si>
    <t xml:space="preserve"> = เงินฝากสมาชิก +ทุนเรือนหุ้น</t>
  </si>
  <si>
    <t>จำนวนสมาชิก</t>
  </si>
  <si>
    <t>ทุนเรือนหุ้น</t>
  </si>
  <si>
    <t xml:space="preserve">เงินรับฝาก </t>
  </si>
  <si>
    <t>2.2.5</t>
  </si>
  <si>
    <t>อัตราการจัดสรรกำไรสุทธิประจำปีเป็นทุนสำรอง</t>
  </si>
  <si>
    <t xml:space="preserve"> = จำนวนเงินที่จัดสรรเป็นทุนสำรอง*100</t>
  </si>
  <si>
    <t xml:space="preserve">     ยอดกำไรสุทธิประจำปี</t>
  </si>
  <si>
    <t>จำนวนเงินที่จัดสรรเป็นทุนสำรอง</t>
  </si>
  <si>
    <t>ยอดกำไรสุทธิประจำปี</t>
  </si>
  <si>
    <t>2.2.6</t>
  </si>
  <si>
    <t>อัตราการจัดสรรกำไรสุทธิประจำปีเป็นทุนสะสมอื่น</t>
  </si>
  <si>
    <t xml:space="preserve"> = จำนวนเงินที่จัดสรรเป็นทุนสะสมอื่น*100</t>
  </si>
  <si>
    <t>จำนวนเงินที่จัดสรรเป็นทุนสะสมอื่น</t>
  </si>
  <si>
    <t>2.2.7</t>
  </si>
  <si>
    <t>อัตราส่วนทุนภายในต่อทุนภายนอก</t>
  </si>
  <si>
    <t xml:space="preserve">  = ทุนภายใน</t>
  </si>
  <si>
    <t>หมวดที่  4</t>
  </si>
  <si>
    <t>อัตราส่วนทุนสำรองต่อสินทรัพย์</t>
  </si>
  <si>
    <t xml:space="preserve"> = ทุนสำรอง</t>
  </si>
  <si>
    <t xml:space="preserve"> สินทรัพย์ทั้งสิ้น</t>
  </si>
  <si>
    <t>ทุนสำรอง</t>
  </si>
  <si>
    <t>สินทรัพย์ทั้งสิ้น</t>
  </si>
  <si>
    <t>อัตราการเติบโตทุนของสหกรณ์</t>
  </si>
  <si>
    <t xml:space="preserve"> = ทุนของสหกรณ์ปีปัจจุบัน-ทุนของสหกรณ์ปีก่อน*100</t>
  </si>
  <si>
    <t>อัตราผลตอบแทนต่อส่วนของทุน</t>
  </si>
  <si>
    <t>ทุนของสหกรณ์ถัวเฉลี่ย</t>
  </si>
  <si>
    <t>กำไรสุทธิ</t>
  </si>
  <si>
    <t>อัตราผลตอบแทนต่อสินทรัพย์</t>
  </si>
  <si>
    <t xml:space="preserve">    สินทรัพย์ถัวเฉลี่ย</t>
  </si>
  <si>
    <t>กำไรจากการดำเนินงาน</t>
  </si>
  <si>
    <t>สินทรัพย์ถัวเฉลี่ย</t>
  </si>
  <si>
    <t xml:space="preserve"> = กำไรจากการดำเนินงาน*100</t>
  </si>
  <si>
    <t>อัตราส่วนทุนหมุนเวียน</t>
  </si>
  <si>
    <t xml:space="preserve"> =สินทรัพย์หมุนเวียน</t>
  </si>
  <si>
    <t>อัตราลูกหนี้เงินกู้ระยะสั้นที่ชำระหนี้ได้ตามกำหนด</t>
  </si>
  <si>
    <t xml:space="preserve">    ลูกหนี้ระยะสั้นที่ถึงกำหนดชำระ</t>
  </si>
  <si>
    <t xml:space="preserve"> = ลูกหนี้ระยะสั้นที่ชำระนี้ได้ตามกำหนด*100</t>
  </si>
  <si>
    <t>อัตราส่วนหนี้สินต่อทุน</t>
  </si>
  <si>
    <t xml:space="preserve"> = หนี้สินทั้งสิ้น</t>
  </si>
  <si>
    <t>อัตราการเติบโตของหนี้</t>
  </si>
  <si>
    <t xml:space="preserve"> =หนี้สินทั้งสิ้นปีปัจจุบัน-หนี้สินทั้งสิ้นปีก่อน*100</t>
  </si>
  <si>
    <t>หนี้สินทั้งสิ้น</t>
  </si>
  <si>
    <t>2.2.8</t>
  </si>
  <si>
    <t>การจ่ายเงินเฉลี่ยคืนให้แก่สมาชิกตามส่วนธุรกิจ (%)</t>
  </si>
  <si>
    <t>=จำนวนสมาชิกที่ได้รับเงินเฉลี่ยคืน*100</t>
  </si>
  <si>
    <t xml:space="preserve"> - ร้อยละของจำนวนสมาชิกทั้งหมด (%)</t>
  </si>
  <si>
    <t xml:space="preserve"> - ค่าเฉลี่ย 3 ปี</t>
  </si>
  <si>
    <t>จำนวนสมาชิกทั้งหมด (คน)</t>
  </si>
  <si>
    <t>จำนวนสมาชิกที่ได้รับเงินเฉลี่ยคืน(คน)</t>
  </si>
  <si>
    <t>สหกรณ์กองทุนสวนยางบ้านโคกพญา จำกัด</t>
  </si>
  <si>
    <t xml:space="preserve">สำหรับปีบัญชีสิ้นสุด 31 มีนาคม 2560  </t>
  </si>
  <si>
    <t>ที่</t>
  </si>
  <si>
    <t>รายการ</t>
  </si>
  <si>
    <t>สิ้นสุดปีบัญชี '31 มี.ค. 57</t>
  </si>
  <si>
    <t>สิ้นสุดปีบัญชี'31 มี.ค. 58</t>
  </si>
  <si>
    <t>สิ้นสุดปีบัญชี'31 มี.ค. 59</t>
  </si>
  <si>
    <t>สิ้นสุดปีบัญชี'31 มี.ค. 60</t>
  </si>
  <si>
    <t>อัตราค่าใช้จ่ายดำเนินงานต่อกำไรก่อนหักค่าใช้จ่ายดำเนินงาน</t>
  </si>
  <si>
    <t>คะแนนทั้งหมด</t>
  </si>
  <si>
    <t>คะแนนที่ได้รับ</t>
  </si>
  <si>
    <t>คะแนนรวมทั้งหมด</t>
  </si>
  <si>
    <t>คะแนนรวมทั้งหมดที่ได้รับ</t>
  </si>
  <si>
    <t>คิดเป็นร้อยละ</t>
  </si>
  <si>
    <t>แบบสรุปคะแนนหมวดที่ 2.2 และหมวดที่ 4 ตามเกณฑ์วิธีการให้คะแนนการคัดเลือกสหกรณ์ดีเด่นแห่งชาติ</t>
  </si>
  <si>
    <t>คะแนนรวมทั้งสองหมวด</t>
  </si>
  <si>
    <t xml:space="preserve">      มูลค่าธุรกิจทั้งหมด</t>
  </si>
  <si>
    <t xml:space="preserve">       ทุนสำรองปีก่อน</t>
  </si>
  <si>
    <t xml:space="preserve">    จำนวนสมาชิก</t>
  </si>
  <si>
    <t xml:space="preserve">      ยอดกำไรสุทธิประจำปี</t>
  </si>
  <si>
    <t xml:space="preserve"> ทุนภายนอก</t>
  </si>
  <si>
    <t xml:space="preserve">    จำนวนสมาชิกทั้งหมด</t>
  </si>
  <si>
    <t xml:space="preserve">        ทุนของสหกรณ์ปีก่อน</t>
  </si>
  <si>
    <t xml:space="preserve">   = กำไรสุทธิ*100</t>
  </si>
  <si>
    <t xml:space="preserve"> หนี้สินหมุนเวียน</t>
  </si>
  <si>
    <t>ทุนของสหกรณ์</t>
  </si>
  <si>
    <t xml:space="preserve">       หนี้สินทั้งสิ้นปีก่อน</t>
  </si>
  <si>
    <t>สินทรัพย์</t>
  </si>
  <si>
    <t>หมายเหตู : ห้ามแก้ไขตัวเลขในกรอบสี</t>
  </si>
</sst>
</file>

<file path=xl/styles.xml><?xml version="1.0" encoding="utf-8"?>
<styleSheet xmlns="http://schemas.openxmlformats.org/spreadsheetml/2006/main">
  <numFmts count="4">
    <numFmt numFmtId="187" formatCode="_(* #,##0.00_);_(* \(#,##0.00\);_(* &quot;-&quot;??_);_(@_)"/>
    <numFmt numFmtId="188" formatCode="_(* #,##0_);_(* \(#,##0\);_(* &quot;-&quot;??_);_(@_)"/>
    <numFmt numFmtId="189" formatCode="_(* #,##0.000_);_(* \(#,##0.000\);_(* &quot;-&quot;??_);_(@_)"/>
    <numFmt numFmtId="190" formatCode="#,##0.0000"/>
  </numFmts>
  <fonts count="10">
    <font>
      <sz val="10"/>
      <name val="Arial"/>
    </font>
    <font>
      <sz val="10"/>
      <name val="Arial"/>
    </font>
    <font>
      <sz val="10"/>
      <name val="TH SarabunPSK"/>
      <family val="2"/>
    </font>
    <font>
      <sz val="10"/>
      <name val="Arial"/>
      <family val="2"/>
    </font>
    <font>
      <b/>
      <sz val="10"/>
      <name val="TH SarabunPSK"/>
      <family val="2"/>
    </font>
    <font>
      <u/>
      <sz val="10"/>
      <name val="TH SarabunPSK"/>
      <family val="2"/>
    </font>
    <font>
      <sz val="10"/>
      <color rgb="FFFF0000"/>
      <name val="Arial"/>
      <family val="2"/>
    </font>
    <font>
      <sz val="10"/>
      <color rgb="FFFF0000"/>
      <name val="TH SarabunPSK"/>
      <family val="2"/>
    </font>
    <font>
      <sz val="10"/>
      <color indexed="14"/>
      <name val="TH SarabunPSK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1" xfId="0" applyFont="1" applyBorder="1" applyProtection="1">
      <protection locked="0"/>
    </xf>
    <xf numFmtId="0" fontId="2" fillId="0" borderId="2" xfId="0" applyFont="1" applyBorder="1" applyProtection="1">
      <protection locked="0"/>
    </xf>
    <xf numFmtId="187" fontId="2" fillId="0" borderId="2" xfId="1" applyNumberFormat="1" applyFont="1" applyBorder="1" applyAlignment="1" applyProtection="1">
      <alignment horizontal="center"/>
      <protection locked="0"/>
    </xf>
    <xf numFmtId="0" fontId="5" fillId="0" borderId="2" xfId="0" applyFont="1" applyBorder="1" applyProtection="1">
      <protection locked="0"/>
    </xf>
    <xf numFmtId="187" fontId="2" fillId="0" borderId="2" xfId="1" applyNumberFormat="1" applyFont="1" applyBorder="1" applyProtection="1">
      <protection locked="0"/>
    </xf>
    <xf numFmtId="188" fontId="6" fillId="0" borderId="0" xfId="1" applyNumberFormat="1" applyFont="1" applyProtection="1">
      <protection locked="0"/>
    </xf>
    <xf numFmtId="187" fontId="7" fillId="0" borderId="2" xfId="1" applyNumberFormat="1" applyFont="1" applyBorder="1" applyProtection="1">
      <protection locked="0"/>
    </xf>
    <xf numFmtId="0" fontId="2" fillId="0" borderId="3" xfId="0" applyFont="1" applyBorder="1" applyProtection="1">
      <protection locked="0"/>
    </xf>
    <xf numFmtId="187" fontId="2" fillId="0" borderId="3" xfId="1" applyNumberFormat="1" applyFont="1" applyBorder="1" applyProtection="1">
      <protection locked="0"/>
    </xf>
    <xf numFmtId="187" fontId="7" fillId="0" borderId="3" xfId="1" applyNumberFormat="1" applyFont="1" applyBorder="1" applyProtection="1">
      <protection locked="0"/>
    </xf>
    <xf numFmtId="0" fontId="2" fillId="0" borderId="7" xfId="0" applyFont="1" applyBorder="1" applyProtection="1">
      <protection locked="0"/>
    </xf>
    <xf numFmtId="187" fontId="2" fillId="0" borderId="7" xfId="1" applyNumberFormat="1" applyFont="1" applyBorder="1" applyProtection="1">
      <protection locked="0"/>
    </xf>
    <xf numFmtId="187" fontId="2" fillId="0" borderId="5" xfId="1" applyNumberFormat="1" applyFont="1" applyBorder="1" applyProtection="1">
      <protection locked="0"/>
    </xf>
    <xf numFmtId="187" fontId="2" fillId="0" borderId="1" xfId="1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188" fontId="2" fillId="0" borderId="2" xfId="1" applyNumberFormat="1" applyFont="1" applyBorder="1" applyProtection="1">
      <protection locked="0"/>
    </xf>
    <xf numFmtId="188" fontId="2" fillId="0" borderId="1" xfId="1" applyNumberFormat="1" applyFont="1" applyBorder="1" applyProtection="1">
      <protection locked="0"/>
    </xf>
    <xf numFmtId="0" fontId="6" fillId="0" borderId="0" xfId="0" applyFont="1" applyProtection="1">
      <protection locked="0"/>
    </xf>
    <xf numFmtId="187" fontId="2" fillId="0" borderId="10" xfId="1" applyNumberFormat="1" applyFont="1" applyBorder="1" applyProtection="1">
      <protection locked="0"/>
    </xf>
    <xf numFmtId="188" fontId="2" fillId="0" borderId="3" xfId="1" quotePrefix="1" applyNumberFormat="1" applyFont="1" applyBorder="1" applyAlignment="1" applyProtection="1">
      <alignment horizontal="center"/>
      <protection locked="0"/>
    </xf>
    <xf numFmtId="0" fontId="5" fillId="0" borderId="2" xfId="0" quotePrefix="1" applyFont="1" applyBorder="1" applyProtection="1">
      <protection locked="0"/>
    </xf>
    <xf numFmtId="0" fontId="3" fillId="0" borderId="11" xfId="0" applyFont="1" applyBorder="1" applyProtection="1">
      <protection locked="0"/>
    </xf>
    <xf numFmtId="187" fontId="3" fillId="0" borderId="1" xfId="1" applyNumberFormat="1" applyFont="1" applyBorder="1" applyProtection="1">
      <protection locked="0"/>
    </xf>
    <xf numFmtId="187" fontId="3" fillId="0" borderId="0" xfId="1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188" fontId="2" fillId="0" borderId="2" xfId="1" quotePrefix="1" applyNumberFormat="1" applyFont="1" applyBorder="1" applyAlignment="1" applyProtection="1">
      <alignment horizontal="center"/>
      <protection locked="0"/>
    </xf>
    <xf numFmtId="188" fontId="2" fillId="0" borderId="1" xfId="1" quotePrefix="1" applyNumberFormat="1" applyFont="1" applyBorder="1" applyAlignment="1" applyProtection="1">
      <alignment horizontal="center"/>
      <protection locked="0"/>
    </xf>
    <xf numFmtId="2" fontId="3" fillId="0" borderId="0" xfId="0" applyNumberFormat="1" applyFont="1" applyProtection="1">
      <protection locked="0"/>
    </xf>
    <xf numFmtId="187" fontId="2" fillId="0" borderId="0" xfId="1" applyNumberFormat="1" applyFont="1" applyBorder="1" applyProtection="1">
      <protection locked="0"/>
    </xf>
    <xf numFmtId="187" fontId="7" fillId="0" borderId="8" xfId="1" applyNumberFormat="1" applyFont="1" applyBorder="1" applyProtection="1">
      <protection locked="0"/>
    </xf>
    <xf numFmtId="187" fontId="7" fillId="0" borderId="1" xfId="1" applyNumberFormat="1" applyFont="1" applyBorder="1" applyProtection="1">
      <protection locked="0"/>
    </xf>
    <xf numFmtId="188" fontId="2" fillId="0" borderId="7" xfId="1" quotePrefix="1" applyNumberFormat="1" applyFont="1" applyBorder="1" applyAlignment="1" applyProtection="1">
      <alignment horizontal="center"/>
      <protection locked="0"/>
    </xf>
    <xf numFmtId="188" fontId="2" fillId="0" borderId="10" xfId="1" quotePrefix="1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protection locked="0"/>
    </xf>
    <xf numFmtId="0" fontId="7" fillId="0" borderId="0" xfId="0" applyFont="1" applyProtection="1">
      <protection locked="0"/>
    </xf>
    <xf numFmtId="187" fontId="2" fillId="0" borderId="0" xfId="1" applyNumberFormat="1" applyFont="1" applyProtection="1">
      <protection locked="0"/>
    </xf>
    <xf numFmtId="2" fontId="7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187" fontId="2" fillId="2" borderId="2" xfId="1" applyNumberFormat="1" applyFont="1" applyFill="1" applyBorder="1" applyProtection="1">
      <protection locked="0"/>
    </xf>
    <xf numFmtId="187" fontId="2" fillId="2" borderId="3" xfId="1" applyNumberFormat="1" applyFont="1" applyFill="1" applyBorder="1" applyProtection="1">
      <protection locked="0"/>
    </xf>
    <xf numFmtId="187" fontId="7" fillId="2" borderId="2" xfId="1" applyNumberFormat="1" applyFont="1" applyFill="1" applyBorder="1" applyProtection="1"/>
    <xf numFmtId="187" fontId="7" fillId="2" borderId="4" xfId="1" applyNumberFormat="1" applyFont="1" applyFill="1" applyBorder="1" applyProtection="1"/>
    <xf numFmtId="3" fontId="7" fillId="2" borderId="3" xfId="1" applyNumberFormat="1" applyFont="1" applyFill="1" applyBorder="1" applyAlignment="1" applyProtection="1">
      <alignment horizontal="center"/>
    </xf>
    <xf numFmtId="187" fontId="7" fillId="2" borderId="1" xfId="1" applyNumberFormat="1" applyFont="1" applyFill="1" applyBorder="1" applyProtection="1"/>
    <xf numFmtId="187" fontId="7" fillId="2" borderId="6" xfId="1" applyNumberFormat="1" applyFont="1" applyFill="1" applyBorder="1" applyProtection="1"/>
    <xf numFmtId="187" fontId="7" fillId="2" borderId="1" xfId="1" applyFont="1" applyFill="1" applyBorder="1" applyProtection="1"/>
    <xf numFmtId="187" fontId="7" fillId="2" borderId="2" xfId="1" applyFont="1" applyFill="1" applyBorder="1" applyProtection="1"/>
    <xf numFmtId="188" fontId="7" fillId="2" borderId="2" xfId="1" applyNumberFormat="1" applyFont="1" applyFill="1" applyBorder="1" applyProtection="1"/>
    <xf numFmtId="188" fontId="7" fillId="2" borderId="1" xfId="1" applyNumberFormat="1" applyFont="1" applyFill="1" applyBorder="1" applyProtection="1"/>
    <xf numFmtId="190" fontId="7" fillId="2" borderId="3" xfId="1" applyNumberFormat="1" applyFont="1" applyFill="1" applyBorder="1" applyAlignment="1" applyProtection="1">
      <alignment horizontal="center"/>
    </xf>
    <xf numFmtId="189" fontId="7" fillId="2" borderId="1" xfId="1" applyNumberFormat="1" applyFont="1" applyFill="1" applyBorder="1" applyProtection="1"/>
    <xf numFmtId="189" fontId="7" fillId="2" borderId="2" xfId="1" applyNumberFormat="1" applyFont="1" applyFill="1" applyBorder="1" applyProtection="1"/>
    <xf numFmtId="187" fontId="7" fillId="2" borderId="7" xfId="1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88" fontId="4" fillId="3" borderId="9" xfId="1" applyNumberFormat="1" applyFont="1" applyFill="1" applyBorder="1" applyAlignment="1" applyProtection="1">
      <alignment horizontal="center" vertical="center"/>
      <protection locked="0"/>
    </xf>
    <xf numFmtId="188" fontId="4" fillId="3" borderId="12" xfId="1" applyNumberFormat="1" applyFont="1" applyFill="1" applyBorder="1" applyAlignment="1" applyProtection="1">
      <alignment horizontal="center" vertical="center"/>
      <protection locked="0"/>
    </xf>
    <xf numFmtId="3" fontId="2" fillId="3" borderId="3" xfId="1" applyNumberFormat="1" applyFont="1" applyFill="1" applyBorder="1" applyAlignment="1" applyProtection="1">
      <alignment horizontal="center"/>
      <protection locked="0"/>
    </xf>
    <xf numFmtId="3" fontId="2" fillId="3" borderId="1" xfId="1" applyNumberFormat="1" applyFont="1" applyFill="1" applyBorder="1" applyAlignment="1" applyProtection="1">
      <alignment horizontal="center"/>
      <protection locked="0"/>
    </xf>
    <xf numFmtId="187" fontId="7" fillId="2" borderId="1" xfId="1" applyNumberFormat="1" applyFont="1" applyFill="1" applyBorder="1" applyAlignment="1" applyProtection="1">
      <alignment horizontal="center"/>
    </xf>
    <xf numFmtId="187" fontId="7" fillId="2" borderId="2" xfId="1" applyNumberFormat="1" applyFont="1" applyFill="1" applyBorder="1" applyAlignment="1" applyProtection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0"/>
  <sheetViews>
    <sheetView tabSelected="1" zoomScale="115" zoomScaleNormal="115" workbookViewId="0">
      <selection activeCell="F9" sqref="F9"/>
    </sheetView>
  </sheetViews>
  <sheetFormatPr defaultRowHeight="12.75"/>
  <cols>
    <col min="1" max="1" width="5.42578125" style="2" customWidth="1"/>
    <col min="2" max="2" width="42.28515625" style="2" customWidth="1"/>
    <col min="3" max="3" width="33.28515625" style="28" customWidth="1"/>
    <col min="4" max="4" width="21.140625" style="28" customWidth="1"/>
    <col min="5" max="5" width="20.5703125" style="28" customWidth="1"/>
    <col min="6" max="6" width="21" style="28" customWidth="1"/>
    <col min="7" max="7" width="9.5703125" style="2" customWidth="1"/>
    <col min="8" max="11" width="9.140625" style="2"/>
    <col min="12" max="12" width="10.5703125" style="2" customWidth="1"/>
    <col min="13" max="16384" width="9.140625" style="2"/>
  </cols>
  <sheetData>
    <row r="1" spans="1:9" ht="22.5" customHeight="1">
      <c r="A1" s="58" t="s">
        <v>75</v>
      </c>
      <c r="B1" s="58"/>
      <c r="C1" s="58"/>
      <c r="D1" s="58"/>
      <c r="E1" s="58"/>
      <c r="F1" s="58"/>
      <c r="G1" s="1"/>
      <c r="H1" s="1"/>
    </row>
    <row r="2" spans="1:9" ht="13.5">
      <c r="A2" s="58" t="s">
        <v>61</v>
      </c>
      <c r="B2" s="58"/>
      <c r="C2" s="58"/>
      <c r="D2" s="58"/>
      <c r="E2" s="58"/>
      <c r="F2" s="58"/>
      <c r="G2" s="1"/>
      <c r="H2" s="1"/>
    </row>
    <row r="3" spans="1:9" ht="13.5">
      <c r="A3" s="58" t="s">
        <v>62</v>
      </c>
      <c r="B3" s="58"/>
      <c r="C3" s="58"/>
      <c r="D3" s="58"/>
      <c r="E3" s="58"/>
      <c r="F3" s="58"/>
      <c r="G3" s="1"/>
      <c r="H3" s="1"/>
    </row>
    <row r="4" spans="1:9" ht="28.5" customHeight="1">
      <c r="A4" s="59" t="s">
        <v>63</v>
      </c>
      <c r="B4" s="59" t="s">
        <v>64</v>
      </c>
      <c r="C4" s="60" t="s">
        <v>65</v>
      </c>
      <c r="D4" s="60" t="s">
        <v>66</v>
      </c>
      <c r="E4" s="60" t="s">
        <v>67</v>
      </c>
      <c r="F4" s="61" t="s">
        <v>68</v>
      </c>
      <c r="G4" s="3"/>
      <c r="H4" s="1"/>
    </row>
    <row r="5" spans="1:9" ht="13.5">
      <c r="A5" s="4" t="s">
        <v>0</v>
      </c>
      <c r="B5" s="4" t="s">
        <v>3</v>
      </c>
      <c r="C5" s="5"/>
      <c r="D5" s="5"/>
      <c r="E5" s="5"/>
      <c r="F5" s="5"/>
      <c r="G5" s="1"/>
      <c r="H5" s="1"/>
    </row>
    <row r="6" spans="1:9" ht="13.5">
      <c r="A6" s="4"/>
      <c r="B6" s="6" t="s">
        <v>1</v>
      </c>
      <c r="C6" s="7"/>
      <c r="D6" s="7">
        <v>515091304.13</v>
      </c>
      <c r="E6" s="7">
        <v>582412702.38</v>
      </c>
      <c r="F6" s="7">
        <v>488076955.69</v>
      </c>
      <c r="G6" s="1"/>
      <c r="H6" s="1"/>
    </row>
    <row r="7" spans="1:9" ht="13.5">
      <c r="A7" s="4"/>
      <c r="B7" s="4" t="s">
        <v>77</v>
      </c>
      <c r="C7" s="7"/>
      <c r="D7" s="5">
        <v>515091304.13</v>
      </c>
      <c r="E7" s="5">
        <v>592572748.21000004</v>
      </c>
      <c r="F7" s="7">
        <v>488081591.99000001</v>
      </c>
      <c r="G7" s="1"/>
      <c r="H7" s="1"/>
      <c r="I7" s="8"/>
    </row>
    <row r="8" spans="1:9" ht="13.5">
      <c r="A8" s="4"/>
      <c r="B8" s="4"/>
      <c r="C8" s="7"/>
      <c r="D8" s="45">
        <f>D6*100/D7</f>
        <v>100</v>
      </c>
      <c r="E8" s="45">
        <f>E6*100/E7</f>
        <v>98.285434849865993</v>
      </c>
      <c r="F8" s="45">
        <f>F6*100/F7</f>
        <v>99.999050097345176</v>
      </c>
      <c r="G8" s="1"/>
      <c r="H8" s="1"/>
    </row>
    <row r="9" spans="1:9" ht="13.5">
      <c r="A9" s="4"/>
      <c r="B9" s="4"/>
      <c r="C9" s="7"/>
      <c r="D9" s="9"/>
      <c r="E9" s="45">
        <f>(E8-D8)/D8*100</f>
        <v>-1.7145651501340069</v>
      </c>
      <c r="F9" s="45">
        <f>(F8-E8)/E8*100</f>
        <v>1.7435088424818821</v>
      </c>
      <c r="G9" s="1"/>
      <c r="H9" s="1"/>
    </row>
    <row r="10" spans="1:9" ht="14.25" thickBot="1">
      <c r="A10" s="4"/>
      <c r="B10" s="4"/>
      <c r="C10" s="7"/>
      <c r="D10" s="9"/>
      <c r="E10" s="9"/>
      <c r="F10" s="46">
        <f>(E9+F9)/2</f>
        <v>1.4471846173937597E-2</v>
      </c>
      <c r="G10" s="1"/>
      <c r="H10" s="1"/>
    </row>
    <row r="11" spans="1:9" ht="14.25" thickTop="1">
      <c r="A11" s="4"/>
      <c r="B11" s="4"/>
      <c r="C11" s="7"/>
      <c r="D11" s="9"/>
      <c r="E11" s="57" t="s">
        <v>70</v>
      </c>
      <c r="F11" s="64" t="s">
        <v>71</v>
      </c>
      <c r="G11" s="1"/>
      <c r="H11" s="1"/>
    </row>
    <row r="12" spans="1:9" ht="14.25" thickBot="1">
      <c r="A12" s="10"/>
      <c r="B12" s="10"/>
      <c r="C12" s="11"/>
      <c r="D12" s="12"/>
      <c r="E12" s="47">
        <v>20</v>
      </c>
      <c r="F12" s="63">
        <v>20</v>
      </c>
      <c r="G12" s="1"/>
      <c r="H12" s="1"/>
    </row>
    <row r="13" spans="1:9" ht="14.25" thickTop="1">
      <c r="A13" s="13" t="s">
        <v>2</v>
      </c>
      <c r="B13" s="13" t="s">
        <v>4</v>
      </c>
      <c r="C13" s="14">
        <v>2666769.09</v>
      </c>
      <c r="D13" s="14">
        <v>2751145.21</v>
      </c>
      <c r="E13" s="14">
        <v>2781675.86</v>
      </c>
      <c r="F13" s="15">
        <v>2799208.6</v>
      </c>
      <c r="G13" s="1"/>
      <c r="H13" s="1"/>
    </row>
    <row r="14" spans="1:9" ht="13.5">
      <c r="A14" s="4"/>
      <c r="B14" s="6" t="s">
        <v>5</v>
      </c>
      <c r="C14" s="7"/>
      <c r="D14" s="7"/>
      <c r="E14" s="7"/>
      <c r="F14" s="16"/>
      <c r="G14" s="1"/>
      <c r="H14" s="1"/>
    </row>
    <row r="15" spans="1:9" ht="13.5">
      <c r="A15" s="4"/>
      <c r="B15" s="4" t="s">
        <v>78</v>
      </c>
      <c r="C15" s="7"/>
      <c r="D15" s="45">
        <f>(D13-C13)/C13*100</f>
        <v>3.1639829753688993</v>
      </c>
      <c r="E15" s="45">
        <f>(E13-D13)/D13*100</f>
        <v>1.1097433130401688</v>
      </c>
      <c r="F15" s="48">
        <f>(F13-E13)/E13*100</f>
        <v>0.63029414217946389</v>
      </c>
      <c r="G15" s="1"/>
      <c r="H15" s="1"/>
    </row>
    <row r="16" spans="1:9" ht="13.5">
      <c r="A16" s="4"/>
      <c r="B16" s="4"/>
      <c r="C16" s="7"/>
      <c r="D16" s="9"/>
      <c r="E16" s="45">
        <f>(E15-D15)*100/D15</f>
        <v>-64.925749547979791</v>
      </c>
      <c r="F16" s="48">
        <f>(F15-E15)*100/E15</f>
        <v>-43.203609810203965</v>
      </c>
      <c r="G16" s="1"/>
      <c r="H16" s="1"/>
    </row>
    <row r="17" spans="1:8" ht="14.25" thickBot="1">
      <c r="A17" s="4"/>
      <c r="B17" s="4"/>
      <c r="C17" s="7"/>
      <c r="D17" s="9"/>
      <c r="E17" s="9"/>
      <c r="F17" s="49">
        <f>(E16+F16)/2</f>
        <v>-54.064679679091881</v>
      </c>
      <c r="G17" s="17"/>
      <c r="H17" s="1"/>
    </row>
    <row r="18" spans="1:8" ht="14.25" thickTop="1">
      <c r="A18" s="4"/>
      <c r="B18" s="4"/>
      <c r="C18" s="7"/>
      <c r="D18" s="9"/>
      <c r="E18" s="57" t="s">
        <v>70</v>
      </c>
      <c r="F18" s="64" t="s">
        <v>71</v>
      </c>
      <c r="G18" s="17"/>
      <c r="H18" s="1"/>
    </row>
    <row r="19" spans="1:8" ht="13.5">
      <c r="A19" s="4"/>
      <c r="B19" s="4"/>
      <c r="C19" s="7"/>
      <c r="D19" s="9"/>
      <c r="E19" s="47">
        <v>20</v>
      </c>
      <c r="F19" s="62">
        <v>8</v>
      </c>
      <c r="G19" s="17"/>
      <c r="H19" s="1"/>
    </row>
    <row r="20" spans="1:8" ht="13.5">
      <c r="A20" s="13" t="s">
        <v>6</v>
      </c>
      <c r="B20" s="13" t="s">
        <v>69</v>
      </c>
      <c r="C20" s="14"/>
      <c r="D20" s="14"/>
      <c r="E20" s="14"/>
      <c r="F20" s="16"/>
      <c r="G20" s="1"/>
      <c r="H20" s="1"/>
    </row>
    <row r="21" spans="1:8" ht="13.5">
      <c r="A21" s="4"/>
      <c r="B21" s="6" t="s">
        <v>7</v>
      </c>
      <c r="C21" s="7"/>
      <c r="D21" s="7">
        <v>1027852.22</v>
      </c>
      <c r="E21" s="7">
        <v>1095665.08</v>
      </c>
      <c r="F21" s="16">
        <v>1035296.18</v>
      </c>
    </row>
    <row r="22" spans="1:8" ht="13.5">
      <c r="A22" s="4"/>
      <c r="B22" s="4" t="s">
        <v>8</v>
      </c>
      <c r="C22" s="7"/>
      <c r="D22" s="7">
        <v>1281390.8700000001</v>
      </c>
      <c r="E22" s="7">
        <v>1186353.23</v>
      </c>
      <c r="F22" s="16">
        <v>2769420.35</v>
      </c>
    </row>
    <row r="23" spans="1:8" ht="13.5">
      <c r="A23" s="4"/>
      <c r="B23" s="4"/>
      <c r="C23" s="7"/>
      <c r="D23" s="45">
        <f>(D21/D22)*100</f>
        <v>80.213793001350155</v>
      </c>
      <c r="E23" s="45">
        <f>(E21/E22)*100</f>
        <v>92.355721069685131</v>
      </c>
      <c r="F23" s="48">
        <f>(F21/F22)*100</f>
        <v>37.383136149772277</v>
      </c>
    </row>
    <row r="24" spans="1:8" ht="13.5">
      <c r="A24" s="4"/>
      <c r="B24" s="4"/>
      <c r="C24" s="7"/>
      <c r="D24" s="9"/>
      <c r="E24" s="45">
        <f>(E23-D23)*100/D23</f>
        <v>15.136957889686885</v>
      </c>
      <c r="F24" s="48">
        <f>(F23-E23)*100/E23</f>
        <v>-59.52266333174358</v>
      </c>
    </row>
    <row r="25" spans="1:8" ht="14.25" thickBot="1">
      <c r="A25" s="4"/>
      <c r="B25" s="4"/>
      <c r="C25" s="7"/>
      <c r="D25" s="9"/>
      <c r="E25" s="9"/>
      <c r="F25" s="49">
        <f>(E24+F24)/2</f>
        <v>-22.192852721028348</v>
      </c>
    </row>
    <row r="26" spans="1:8" ht="14.25" thickTop="1">
      <c r="A26" s="4"/>
      <c r="B26" s="4"/>
      <c r="C26" s="7"/>
      <c r="D26" s="9"/>
      <c r="E26" s="57" t="s">
        <v>70</v>
      </c>
      <c r="F26" s="64" t="s">
        <v>71</v>
      </c>
    </row>
    <row r="27" spans="1:8" ht="13.5">
      <c r="A27" s="10"/>
      <c r="B27" s="10"/>
      <c r="C27" s="11"/>
      <c r="D27" s="12"/>
      <c r="E27" s="47">
        <v>20</v>
      </c>
      <c r="F27" s="62">
        <v>20</v>
      </c>
    </row>
    <row r="28" spans="1:8" ht="13.5">
      <c r="A28" s="4" t="s">
        <v>9</v>
      </c>
      <c r="B28" s="4" t="s">
        <v>10</v>
      </c>
      <c r="C28" s="7"/>
      <c r="D28" s="7"/>
      <c r="E28" s="7"/>
      <c r="F28" s="16"/>
    </row>
    <row r="29" spans="1:8" ht="13.5">
      <c r="A29" s="4"/>
      <c r="B29" s="18" t="s">
        <v>11</v>
      </c>
      <c r="C29" s="7" t="s">
        <v>14</v>
      </c>
      <c r="D29" s="7">
        <v>6385470.9000000004</v>
      </c>
      <c r="E29" s="7">
        <v>5841701.0099999998</v>
      </c>
      <c r="F29" s="16">
        <v>7136433.6600000001</v>
      </c>
    </row>
    <row r="30" spans="1:8" ht="13.5">
      <c r="A30" s="4"/>
      <c r="B30" s="19" t="s">
        <v>79</v>
      </c>
      <c r="C30" s="7" t="s">
        <v>13</v>
      </c>
      <c r="D30" s="7">
        <v>5407010</v>
      </c>
      <c r="E30" s="7">
        <v>5124300</v>
      </c>
      <c r="F30" s="16">
        <v>5069250</v>
      </c>
    </row>
    <row r="31" spans="1:8" ht="13.5">
      <c r="A31" s="4"/>
      <c r="B31" s="4"/>
      <c r="C31" s="7" t="s">
        <v>12</v>
      </c>
      <c r="D31" s="20">
        <v>281</v>
      </c>
      <c r="E31" s="20">
        <v>269</v>
      </c>
      <c r="F31" s="21">
        <v>268</v>
      </c>
    </row>
    <row r="32" spans="1:8" ht="13.5">
      <c r="A32" s="4"/>
      <c r="B32" s="4"/>
      <c r="C32" s="7"/>
      <c r="D32" s="45">
        <f>(D29+D30)/D31</f>
        <v>41966.124199288257</v>
      </c>
      <c r="E32" s="45">
        <f>(E29+E30)/E31</f>
        <v>40765.803011152413</v>
      </c>
      <c r="F32" s="48">
        <f>(F29+F30)/F31</f>
        <v>45543.595746268657</v>
      </c>
    </row>
    <row r="33" spans="1:9" ht="13.5">
      <c r="A33" s="4"/>
      <c r="B33" s="4"/>
      <c r="C33" s="7"/>
      <c r="D33" s="9"/>
      <c r="E33" s="45">
        <f>(E32-D32)*100/D32</f>
        <v>-2.8602145445592546</v>
      </c>
      <c r="F33" s="48">
        <f>(F32-E32)*100/E32</f>
        <v>11.720099647759101</v>
      </c>
    </row>
    <row r="34" spans="1:9" ht="14.25" thickBot="1">
      <c r="A34" s="4"/>
      <c r="B34" s="4"/>
      <c r="C34" s="7"/>
      <c r="D34" s="9"/>
      <c r="E34" s="9"/>
      <c r="F34" s="49">
        <f>(E33+F33)/2</f>
        <v>4.4299425515999236</v>
      </c>
      <c r="I34" s="22"/>
    </row>
    <row r="35" spans="1:9" ht="14.25" thickTop="1">
      <c r="A35" s="4"/>
      <c r="B35" s="4"/>
      <c r="C35" s="7"/>
      <c r="D35" s="9"/>
      <c r="E35" s="57" t="s">
        <v>70</v>
      </c>
      <c r="F35" s="64" t="s">
        <v>71</v>
      </c>
      <c r="I35" s="22"/>
    </row>
    <row r="36" spans="1:9" ht="13.5">
      <c r="A36" s="10"/>
      <c r="B36" s="10"/>
      <c r="C36" s="11"/>
      <c r="D36" s="12"/>
      <c r="E36" s="47">
        <v>20</v>
      </c>
      <c r="F36" s="62">
        <v>17</v>
      </c>
      <c r="I36" s="22"/>
    </row>
    <row r="37" spans="1:9" ht="13.5">
      <c r="A37" s="4" t="s">
        <v>15</v>
      </c>
      <c r="B37" s="4" t="s">
        <v>16</v>
      </c>
      <c r="C37" s="7"/>
      <c r="D37" s="7"/>
      <c r="E37" s="7"/>
      <c r="F37" s="16"/>
    </row>
    <row r="38" spans="1:9" ht="13.5">
      <c r="A38" s="4"/>
      <c r="B38" s="6" t="s">
        <v>17</v>
      </c>
      <c r="C38" s="7" t="s">
        <v>19</v>
      </c>
      <c r="D38" s="7">
        <v>25611.65</v>
      </c>
      <c r="E38" s="7">
        <v>9882.74</v>
      </c>
      <c r="F38" s="16">
        <v>203061.93</v>
      </c>
    </row>
    <row r="39" spans="1:9" ht="13.5">
      <c r="A39" s="4"/>
      <c r="B39" s="4" t="s">
        <v>18</v>
      </c>
      <c r="C39" s="7" t="s">
        <v>20</v>
      </c>
      <c r="D39" s="7">
        <v>253538.65</v>
      </c>
      <c r="E39" s="7">
        <v>90688.15</v>
      </c>
      <c r="F39" s="16">
        <v>1734124.17</v>
      </c>
    </row>
    <row r="40" spans="1:9" ht="13.5">
      <c r="A40" s="4"/>
      <c r="B40" s="4"/>
      <c r="C40" s="7"/>
      <c r="D40" s="45">
        <f>(D38/D39)*100</f>
        <v>10.101674833403113</v>
      </c>
      <c r="E40" s="45">
        <f>(E38/E39)*100</f>
        <v>10.897498736053167</v>
      </c>
      <c r="F40" s="48">
        <f>(F38/F39)*100</f>
        <v>11.709768741646684</v>
      </c>
    </row>
    <row r="41" spans="1:9" ht="14.25" thickBot="1">
      <c r="A41" s="4"/>
      <c r="B41" s="4"/>
      <c r="C41" s="7"/>
      <c r="D41" s="9"/>
      <c r="E41" s="9"/>
      <c r="F41" s="49">
        <f>(D40+E40+F40)/3</f>
        <v>10.902980770367655</v>
      </c>
    </row>
    <row r="42" spans="1:9" ht="14.25" thickTop="1">
      <c r="A42" s="4"/>
      <c r="B42" s="4"/>
      <c r="C42" s="7"/>
      <c r="D42" s="9"/>
      <c r="E42" s="57" t="s">
        <v>70</v>
      </c>
      <c r="F42" s="64" t="s">
        <v>71</v>
      </c>
    </row>
    <row r="43" spans="1:9" ht="13.5">
      <c r="A43" s="10"/>
      <c r="B43" s="10"/>
      <c r="C43" s="11"/>
      <c r="D43" s="12"/>
      <c r="E43" s="47">
        <v>15</v>
      </c>
      <c r="F43" s="62">
        <v>9</v>
      </c>
    </row>
    <row r="44" spans="1:9" ht="13.5">
      <c r="A44" s="13" t="s">
        <v>21</v>
      </c>
      <c r="B44" s="13" t="s">
        <v>22</v>
      </c>
      <c r="C44" s="14" t="s">
        <v>24</v>
      </c>
      <c r="D44" s="14">
        <v>6000</v>
      </c>
      <c r="E44" s="14">
        <v>2000</v>
      </c>
      <c r="F44" s="23">
        <v>350000</v>
      </c>
    </row>
    <row r="45" spans="1:9" ht="13.5">
      <c r="A45" s="4"/>
      <c r="B45" s="6" t="s">
        <v>23</v>
      </c>
      <c r="C45" s="7" t="s">
        <v>20</v>
      </c>
      <c r="D45" s="45">
        <f>D39</f>
        <v>253538.65</v>
      </c>
      <c r="E45" s="45">
        <f>E39</f>
        <v>90688.15</v>
      </c>
      <c r="F45" s="48">
        <f>F39</f>
        <v>1734124.17</v>
      </c>
    </row>
    <row r="46" spans="1:9" ht="13.5">
      <c r="A46" s="4"/>
      <c r="B46" s="4" t="s">
        <v>80</v>
      </c>
      <c r="C46" s="7"/>
      <c r="D46" s="7"/>
      <c r="E46" s="7"/>
      <c r="F46" s="16"/>
    </row>
    <row r="47" spans="1:9" ht="13.5">
      <c r="A47" s="4"/>
      <c r="B47" s="4"/>
      <c r="C47" s="7"/>
      <c r="D47" s="45">
        <f>(D44/D45)*100</f>
        <v>2.3665030952874444</v>
      </c>
      <c r="E47" s="45">
        <f>(E44/E45)*100</f>
        <v>2.2053597961806481</v>
      </c>
      <c r="F47" s="48">
        <f>(F44/F45)*100</f>
        <v>20.183099114523039</v>
      </c>
    </row>
    <row r="48" spans="1:9" ht="13.5">
      <c r="A48" s="4"/>
      <c r="B48" s="4"/>
      <c r="C48" s="7"/>
      <c r="D48" s="9"/>
      <c r="E48" s="45">
        <f>(E47-D47)*100/D47</f>
        <v>-6.8093424186805542</v>
      </c>
      <c r="F48" s="48">
        <f>(F47-E47)*100/E47</f>
        <v>815.183959981366</v>
      </c>
    </row>
    <row r="49" spans="1:9" ht="14.25" thickBot="1">
      <c r="A49" s="4"/>
      <c r="B49" s="4"/>
      <c r="C49" s="7"/>
      <c r="D49" s="9"/>
      <c r="E49" s="9"/>
      <c r="F49" s="49">
        <f>(E48+F48)/2</f>
        <v>404.18730878134272</v>
      </c>
    </row>
    <row r="50" spans="1:9" ht="14.25" thickTop="1">
      <c r="A50" s="4"/>
      <c r="B50" s="4"/>
      <c r="C50" s="7"/>
      <c r="D50" s="9"/>
      <c r="E50" s="57" t="s">
        <v>70</v>
      </c>
      <c r="F50" s="64" t="s">
        <v>71</v>
      </c>
    </row>
    <row r="51" spans="1:9" ht="13.5">
      <c r="A51" s="10"/>
      <c r="B51" s="10"/>
      <c r="C51" s="24"/>
      <c r="D51" s="24"/>
      <c r="E51" s="47">
        <v>15</v>
      </c>
      <c r="F51" s="62">
        <v>15</v>
      </c>
    </row>
    <row r="52" spans="1:9" ht="13.5">
      <c r="A52" s="4" t="s">
        <v>25</v>
      </c>
      <c r="B52" s="4" t="s">
        <v>26</v>
      </c>
      <c r="C52" s="7"/>
      <c r="D52" s="7"/>
      <c r="E52" s="7"/>
      <c r="F52" s="16"/>
    </row>
    <row r="53" spans="1:9" ht="13.5">
      <c r="A53" s="4"/>
      <c r="B53" s="6" t="s">
        <v>27</v>
      </c>
      <c r="C53" s="7"/>
      <c r="D53" s="45">
        <f>D80+D29</f>
        <v>16030295.460000001</v>
      </c>
      <c r="E53" s="45">
        <f>E80+E29</f>
        <v>15124655.720000001</v>
      </c>
      <c r="F53" s="48">
        <f>F80+F29</f>
        <v>18102328.130000003</v>
      </c>
    </row>
    <row r="54" spans="1:9" ht="13.5">
      <c r="A54" s="4"/>
      <c r="B54" s="4" t="s">
        <v>81</v>
      </c>
      <c r="C54" s="7"/>
      <c r="D54" s="45">
        <f>D137-D29</f>
        <v>5685363.9800000004</v>
      </c>
      <c r="E54" s="51">
        <f>E137-E29</f>
        <v>5742393.9000000004</v>
      </c>
      <c r="F54" s="50">
        <f>F137-F29</f>
        <v>820383.97999999952</v>
      </c>
    </row>
    <row r="55" spans="1:9" ht="13.5">
      <c r="A55" s="4"/>
      <c r="B55" s="4"/>
      <c r="C55" s="7"/>
      <c r="D55" s="45">
        <f>D53/D54</f>
        <v>2.8195724172438998</v>
      </c>
      <c r="E55" s="45">
        <f>E53/E54</f>
        <v>2.633858976480175</v>
      </c>
      <c r="F55" s="48">
        <f>F53/F54</f>
        <v>22.065677257617846</v>
      </c>
    </row>
    <row r="56" spans="1:9" ht="14.25" thickBot="1">
      <c r="A56" s="4"/>
      <c r="B56" s="4"/>
      <c r="C56" s="7"/>
      <c r="D56" s="9"/>
      <c r="E56" s="9"/>
      <c r="F56" s="49">
        <f>(D55+E55+F55)/3</f>
        <v>9.1730362171139728</v>
      </c>
      <c r="I56" s="22"/>
    </row>
    <row r="57" spans="1:9" ht="14.25" thickTop="1">
      <c r="A57" s="4"/>
      <c r="B57" s="4"/>
      <c r="C57" s="7"/>
      <c r="D57" s="9"/>
      <c r="E57" s="57" t="s">
        <v>70</v>
      </c>
      <c r="F57" s="64" t="s">
        <v>71</v>
      </c>
      <c r="I57" s="22"/>
    </row>
    <row r="58" spans="1:9" ht="13.5">
      <c r="A58" s="10"/>
      <c r="B58" s="10"/>
      <c r="C58" s="11"/>
      <c r="D58" s="12"/>
      <c r="E58" s="47">
        <v>15</v>
      </c>
      <c r="F58" s="62">
        <v>15</v>
      </c>
      <c r="I58" s="22"/>
    </row>
    <row r="59" spans="1:9" ht="13.5">
      <c r="A59" s="4" t="s">
        <v>54</v>
      </c>
      <c r="B59" s="4" t="s">
        <v>55</v>
      </c>
      <c r="C59" s="4" t="s">
        <v>59</v>
      </c>
      <c r="D59" s="52">
        <f>D31</f>
        <v>281</v>
      </c>
      <c r="E59" s="52">
        <f>E31</f>
        <v>269</v>
      </c>
      <c r="F59" s="53">
        <f>F31</f>
        <v>268</v>
      </c>
    </row>
    <row r="60" spans="1:9" ht="13.5">
      <c r="A60" s="4"/>
      <c r="B60" s="25" t="s">
        <v>56</v>
      </c>
      <c r="C60" s="4" t="s">
        <v>60</v>
      </c>
      <c r="D60" s="20">
        <v>281</v>
      </c>
      <c r="E60" s="20">
        <v>269</v>
      </c>
      <c r="F60" s="21">
        <v>268</v>
      </c>
    </row>
    <row r="61" spans="1:9" ht="13.5">
      <c r="A61" s="4"/>
      <c r="B61" s="4" t="s">
        <v>82</v>
      </c>
      <c r="C61" s="7"/>
      <c r="D61" s="7"/>
      <c r="E61" s="7"/>
      <c r="F61" s="16"/>
    </row>
    <row r="62" spans="1:9" ht="13.5">
      <c r="A62" s="4"/>
      <c r="B62" s="4" t="s">
        <v>57</v>
      </c>
      <c r="C62" s="7"/>
      <c r="D62" s="45">
        <f>D60*100/D59</f>
        <v>100</v>
      </c>
      <c r="E62" s="45">
        <f>E60*100/E59</f>
        <v>100</v>
      </c>
      <c r="F62" s="48">
        <f>F60*100/F59</f>
        <v>100</v>
      </c>
    </row>
    <row r="63" spans="1:9" ht="14.25" thickBot="1">
      <c r="A63" s="26"/>
      <c r="B63" s="4" t="s">
        <v>58</v>
      </c>
      <c r="C63" s="27"/>
      <c r="E63" s="12"/>
      <c r="F63" s="49">
        <f>(D62+E62+F62)/3</f>
        <v>100</v>
      </c>
    </row>
    <row r="64" spans="1:9" ht="14.25" thickTop="1">
      <c r="A64" s="4"/>
      <c r="B64" s="4"/>
      <c r="C64" s="7"/>
      <c r="D64" s="9"/>
      <c r="E64" s="65" t="s">
        <v>70</v>
      </c>
      <c r="F64" s="64" t="s">
        <v>71</v>
      </c>
    </row>
    <row r="65" spans="1:7" ht="13.5">
      <c r="A65" s="10"/>
      <c r="B65" s="10"/>
      <c r="C65" s="11"/>
      <c r="D65" s="12"/>
      <c r="E65" s="47">
        <v>15</v>
      </c>
      <c r="F65" s="62">
        <v>15</v>
      </c>
    </row>
    <row r="66" spans="1:7" ht="13.5">
      <c r="A66" s="4"/>
      <c r="B66" s="4"/>
      <c r="C66" s="7"/>
      <c r="D66" s="7"/>
      <c r="E66" s="65" t="s">
        <v>72</v>
      </c>
      <c r="F66" s="64" t="s">
        <v>73</v>
      </c>
    </row>
    <row r="67" spans="1:7" ht="13.5">
      <c r="A67" s="4"/>
      <c r="B67" s="4"/>
      <c r="C67" s="7"/>
      <c r="D67" s="7"/>
      <c r="E67" s="47">
        <f>E12+E19+E27+E36+E43+E51+E58+E65</f>
        <v>140</v>
      </c>
      <c r="F67" s="47">
        <f>F12+F19+F27+F36+F43+F51+F58+F65</f>
        <v>119</v>
      </c>
      <c r="G67" s="22"/>
    </row>
    <row r="68" spans="1:7" ht="13.5">
      <c r="A68" s="4"/>
      <c r="B68" s="4"/>
      <c r="C68" s="7"/>
      <c r="D68" s="7"/>
      <c r="E68" s="7"/>
      <c r="F68" s="64" t="s">
        <v>74</v>
      </c>
      <c r="G68" s="22"/>
    </row>
    <row r="69" spans="1:7" ht="13.5">
      <c r="A69" s="10"/>
      <c r="B69" s="10"/>
      <c r="C69" s="11"/>
      <c r="D69" s="11"/>
      <c r="E69" s="11"/>
      <c r="F69" s="54">
        <f>F67*100/E67</f>
        <v>85</v>
      </c>
      <c r="G69" s="29"/>
    </row>
    <row r="70" spans="1:7" ht="13.5">
      <c r="A70" s="4" t="s">
        <v>28</v>
      </c>
      <c r="B70" s="4"/>
      <c r="C70" s="30"/>
      <c r="D70" s="30"/>
      <c r="E70" s="30"/>
      <c r="F70" s="31"/>
      <c r="G70" s="32"/>
    </row>
    <row r="71" spans="1:7" ht="13.5">
      <c r="A71" s="4">
        <v>4.0999999999999996</v>
      </c>
      <c r="B71" s="4" t="s">
        <v>29</v>
      </c>
      <c r="C71" s="7"/>
      <c r="D71" s="7"/>
      <c r="E71" s="7"/>
      <c r="F71" s="16"/>
    </row>
    <row r="72" spans="1:7" ht="13.5">
      <c r="A72" s="4"/>
      <c r="B72" s="6" t="s">
        <v>30</v>
      </c>
      <c r="C72" s="7" t="s">
        <v>32</v>
      </c>
      <c r="D72" s="45">
        <f>D13</f>
        <v>2751145.21</v>
      </c>
      <c r="E72" s="45">
        <f>E13</f>
        <v>2781675.86</v>
      </c>
      <c r="F72" s="48">
        <f>F13</f>
        <v>2799208.6</v>
      </c>
    </row>
    <row r="73" spans="1:7" ht="13.5">
      <c r="A73" s="4"/>
      <c r="B73" s="4" t="s">
        <v>31</v>
      </c>
      <c r="C73" s="7" t="s">
        <v>33</v>
      </c>
      <c r="D73" s="45">
        <f>D102</f>
        <v>21715659.440000001</v>
      </c>
      <c r="E73" s="45">
        <f>E102</f>
        <v>20867049.620000001</v>
      </c>
      <c r="F73" s="48">
        <f>F102</f>
        <v>18922712.109999999</v>
      </c>
    </row>
    <row r="74" spans="1:7" ht="13.5">
      <c r="A74" s="4"/>
      <c r="B74" s="4"/>
      <c r="C74" s="7"/>
      <c r="D74" s="56">
        <f>D72/D73</f>
        <v>0.12668946193420316</v>
      </c>
      <c r="E74" s="56">
        <f>E72/E73</f>
        <v>0.13330470337952835</v>
      </c>
      <c r="F74" s="55">
        <f>F72/F73</f>
        <v>0.14792850959882833</v>
      </c>
    </row>
    <row r="75" spans="1:7" ht="13.5">
      <c r="A75" s="4"/>
      <c r="B75" s="4"/>
      <c r="C75" s="7"/>
      <c r="D75" s="9"/>
      <c r="E75" s="45">
        <f>(E74-D74)*100/D74</f>
        <v>5.2216193393897656</v>
      </c>
      <c r="F75" s="48">
        <f>(F74-E74)*100/E74</f>
        <v>10.970210239067804</v>
      </c>
    </row>
    <row r="76" spans="1:7" ht="14.25" thickBot="1">
      <c r="A76" s="4"/>
      <c r="B76" s="4"/>
      <c r="C76" s="33"/>
      <c r="D76" s="9"/>
      <c r="E76" s="34"/>
      <c r="F76" s="49">
        <f>(E75+F75)/2</f>
        <v>8.0959147892287842</v>
      </c>
    </row>
    <row r="77" spans="1:7" ht="14.25" thickTop="1">
      <c r="A77" s="4"/>
      <c r="B77" s="4"/>
      <c r="C77" s="7"/>
      <c r="D77" s="9"/>
      <c r="E77" s="65" t="s">
        <v>70</v>
      </c>
      <c r="F77" s="64" t="s">
        <v>71</v>
      </c>
    </row>
    <row r="78" spans="1:7" ht="13.5">
      <c r="A78" s="10"/>
      <c r="B78" s="10"/>
      <c r="C78" s="11"/>
      <c r="D78" s="12"/>
      <c r="E78" s="47">
        <v>20</v>
      </c>
      <c r="F78" s="62">
        <v>20</v>
      </c>
    </row>
    <row r="79" spans="1:7" ht="13.5">
      <c r="A79" s="4">
        <v>4.2</v>
      </c>
      <c r="B79" s="4" t="s">
        <v>34</v>
      </c>
      <c r="C79" s="7"/>
      <c r="D79" s="7"/>
      <c r="E79" s="7"/>
      <c r="F79" s="16"/>
    </row>
    <row r="80" spans="1:7" ht="13.5">
      <c r="A80" s="4"/>
      <c r="B80" s="6" t="s">
        <v>35</v>
      </c>
      <c r="C80" s="7">
        <v>9873426.9100000001</v>
      </c>
      <c r="D80" s="7">
        <v>9644824.5600000005</v>
      </c>
      <c r="E80" s="7">
        <v>9282954.7100000009</v>
      </c>
      <c r="F80" s="16">
        <v>10965894.470000001</v>
      </c>
    </row>
    <row r="81" spans="1:6" ht="13.5">
      <c r="A81" s="4"/>
      <c r="B81" s="4" t="s">
        <v>83</v>
      </c>
      <c r="C81" s="7"/>
      <c r="D81" s="7"/>
      <c r="E81" s="7"/>
      <c r="F81" s="16"/>
    </row>
    <row r="82" spans="1:6" ht="13.5">
      <c r="A82" s="4"/>
      <c r="B82" s="4"/>
      <c r="C82" s="7"/>
      <c r="D82" s="45">
        <f>(D80-C80)*100/C80</f>
        <v>-2.3153293388789526</v>
      </c>
      <c r="E82" s="45">
        <f>(E80-D80)*100/D80</f>
        <v>-3.7519588640397168</v>
      </c>
      <c r="F82" s="48">
        <f>(F80-E80)*100/E80</f>
        <v>18.129354419741638</v>
      </c>
    </row>
    <row r="83" spans="1:6" ht="13.5">
      <c r="A83" s="4"/>
      <c r="B83" s="4"/>
      <c r="C83" s="7"/>
      <c r="D83" s="9"/>
      <c r="E83" s="45">
        <f>(E82-D82)*100/D82</f>
        <v>62.048603671059531</v>
      </c>
      <c r="F83" s="48">
        <f>(F82-E82)*100/E82</f>
        <v>-583.19704657480827</v>
      </c>
    </row>
    <row r="84" spans="1:6" ht="14.25" thickBot="1">
      <c r="A84" s="4"/>
      <c r="B84" s="4"/>
      <c r="C84" s="7"/>
      <c r="D84" s="9"/>
      <c r="E84" s="12"/>
      <c r="F84" s="49">
        <f>(E83+F83)/2</f>
        <v>-260.57422145187439</v>
      </c>
    </row>
    <row r="85" spans="1:6" ht="14.25" thickTop="1">
      <c r="A85" s="4"/>
      <c r="B85" s="4"/>
      <c r="C85" s="7"/>
      <c r="D85" s="9"/>
      <c r="E85" s="9"/>
      <c r="F85" s="35"/>
    </row>
    <row r="86" spans="1:6" ht="13.5">
      <c r="A86" s="4"/>
      <c r="B86" s="4"/>
      <c r="C86" s="7"/>
      <c r="D86" s="9"/>
      <c r="E86" s="9"/>
      <c r="F86" s="35"/>
    </row>
    <row r="87" spans="1:6" ht="13.5">
      <c r="A87" s="4"/>
      <c r="B87" s="4"/>
      <c r="C87" s="7"/>
      <c r="D87" s="9"/>
      <c r="E87" s="65" t="s">
        <v>70</v>
      </c>
      <c r="F87" s="64" t="s">
        <v>71</v>
      </c>
    </row>
    <row r="88" spans="1:6" ht="13.5">
      <c r="A88" s="10"/>
      <c r="B88" s="10"/>
      <c r="C88" s="11"/>
      <c r="D88" s="12"/>
      <c r="E88" s="47">
        <v>20</v>
      </c>
      <c r="F88" s="62">
        <v>20</v>
      </c>
    </row>
    <row r="89" spans="1:6" ht="13.5">
      <c r="A89" s="13">
        <v>4.3</v>
      </c>
      <c r="B89" s="13" t="s">
        <v>36</v>
      </c>
      <c r="C89" s="36"/>
      <c r="D89" s="36"/>
      <c r="E89" s="36"/>
      <c r="F89" s="37"/>
    </row>
    <row r="90" spans="1:6" ht="13.5">
      <c r="A90" s="4"/>
      <c r="B90" s="6" t="s">
        <v>84</v>
      </c>
      <c r="C90" s="7"/>
      <c r="D90" s="7"/>
      <c r="E90" s="7"/>
      <c r="F90" s="16"/>
    </row>
    <row r="91" spans="1:6" ht="13.5">
      <c r="A91" s="4"/>
      <c r="B91" s="4" t="s">
        <v>37</v>
      </c>
      <c r="C91" s="45">
        <f>C80</f>
        <v>9873426.9100000001</v>
      </c>
      <c r="D91" s="45">
        <f>D80</f>
        <v>9644824.5600000005</v>
      </c>
      <c r="E91" s="45">
        <f>E80</f>
        <v>9282954.7100000009</v>
      </c>
      <c r="F91" s="48">
        <f>F80</f>
        <v>10965894.470000001</v>
      </c>
    </row>
    <row r="92" spans="1:6" ht="13.5">
      <c r="A92" s="4"/>
      <c r="B92" s="4"/>
      <c r="C92" s="7" t="s">
        <v>38</v>
      </c>
      <c r="D92" s="45">
        <f>D39</f>
        <v>253538.65</v>
      </c>
      <c r="E92" s="45">
        <f>E39</f>
        <v>90688.15</v>
      </c>
      <c r="F92" s="48">
        <f>F39</f>
        <v>1734124.17</v>
      </c>
    </row>
    <row r="93" spans="1:6" ht="13.5">
      <c r="A93" s="4"/>
      <c r="B93" s="4"/>
      <c r="C93" s="7" t="s">
        <v>37</v>
      </c>
      <c r="D93" s="45">
        <f>(C91+D91)/2</f>
        <v>9759125.7349999994</v>
      </c>
      <c r="E93" s="45">
        <f>(D91+E91)/2</f>
        <v>9463889.6350000016</v>
      </c>
      <c r="F93" s="48">
        <f>(E91+F91)/2</f>
        <v>10124424.59</v>
      </c>
    </row>
    <row r="94" spans="1:6" ht="13.5">
      <c r="A94" s="4"/>
      <c r="B94" s="4"/>
      <c r="C94" s="7"/>
      <c r="D94" s="45">
        <f>(D92/D93)*100</f>
        <v>2.5979647858282258</v>
      </c>
      <c r="E94" s="45">
        <f>(E92/E93)*100</f>
        <v>0.95825451793743344</v>
      </c>
      <c r="F94" s="48">
        <f>(F92/F93)*100</f>
        <v>17.128125698252646</v>
      </c>
    </row>
    <row r="95" spans="1:6" ht="13.5">
      <c r="A95" s="4"/>
      <c r="B95" s="4"/>
      <c r="C95" s="7"/>
      <c r="D95" s="9"/>
      <c r="E95" s="45">
        <f>(E94-D94)*100/D94</f>
        <v>-63.115184502705105</v>
      </c>
      <c r="F95" s="48">
        <f>(F94-E94)*100/E94</f>
        <v>1687.4296836209626</v>
      </c>
    </row>
    <row r="96" spans="1:6" ht="14.25" thickBot="1">
      <c r="A96" s="4"/>
      <c r="B96" s="4"/>
      <c r="C96" s="7"/>
      <c r="D96" s="9"/>
      <c r="E96" s="12"/>
      <c r="F96" s="49">
        <f>(E95+F95)/2</f>
        <v>812.15724955912879</v>
      </c>
    </row>
    <row r="97" spans="1:6" ht="14.25" thickTop="1">
      <c r="A97" s="4"/>
      <c r="B97" s="4"/>
      <c r="C97" s="7"/>
      <c r="D97" s="9"/>
      <c r="E97" s="65" t="s">
        <v>70</v>
      </c>
      <c r="F97" s="64" t="s">
        <v>71</v>
      </c>
    </row>
    <row r="98" spans="1:6" ht="13.5">
      <c r="A98" s="4"/>
      <c r="B98" s="4"/>
      <c r="C98" s="7"/>
      <c r="D98" s="9"/>
      <c r="E98" s="47">
        <v>20</v>
      </c>
      <c r="F98" s="62">
        <v>20</v>
      </c>
    </row>
    <row r="99" spans="1:6" ht="13.5">
      <c r="A99" s="13">
        <v>4.4000000000000004</v>
      </c>
      <c r="B99" s="13" t="s">
        <v>39</v>
      </c>
      <c r="C99" s="14"/>
      <c r="D99" s="14"/>
      <c r="E99" s="14"/>
      <c r="F99" s="23"/>
    </row>
    <row r="100" spans="1:6" ht="13.5">
      <c r="A100" s="4"/>
      <c r="B100" s="6" t="s">
        <v>43</v>
      </c>
      <c r="C100" s="7"/>
      <c r="D100" s="7"/>
      <c r="E100" s="7"/>
      <c r="F100" s="16"/>
    </row>
    <row r="101" spans="1:6" ht="13.5">
      <c r="A101" s="4"/>
      <c r="B101" s="4" t="s">
        <v>40</v>
      </c>
      <c r="C101" s="7"/>
      <c r="D101" s="7"/>
      <c r="E101" s="7"/>
      <c r="F101" s="16"/>
    </row>
    <row r="102" spans="1:6" ht="13.5">
      <c r="A102" s="4"/>
      <c r="B102" s="19" t="s">
        <v>88</v>
      </c>
      <c r="C102" s="7">
        <v>19470551.350000001</v>
      </c>
      <c r="D102" s="7">
        <v>21715659.440000001</v>
      </c>
      <c r="E102" s="7">
        <v>20867049.620000001</v>
      </c>
      <c r="F102" s="16">
        <v>18922712.109999999</v>
      </c>
    </row>
    <row r="103" spans="1:6" ht="13.5">
      <c r="A103" s="4"/>
      <c r="B103" s="4"/>
      <c r="C103" s="7" t="s">
        <v>41</v>
      </c>
      <c r="D103" s="45">
        <f>D39</f>
        <v>253538.65</v>
      </c>
      <c r="E103" s="45">
        <f>E39</f>
        <v>90688.15</v>
      </c>
      <c r="F103" s="48">
        <f>F39</f>
        <v>1734124.17</v>
      </c>
    </row>
    <row r="104" spans="1:6" ht="13.5">
      <c r="A104" s="4"/>
      <c r="B104" s="4"/>
      <c r="C104" s="7" t="s">
        <v>42</v>
      </c>
      <c r="D104" s="45">
        <f>(C102+D102)/2</f>
        <v>20593105.395000003</v>
      </c>
      <c r="E104" s="45">
        <f>(D102+E102)/2</f>
        <v>21291354.530000001</v>
      </c>
      <c r="F104" s="48">
        <f>(E102+F102)/2</f>
        <v>19894880.865000002</v>
      </c>
    </row>
    <row r="105" spans="1:6" ht="13.5">
      <c r="A105" s="4"/>
      <c r="B105" s="4"/>
      <c r="C105" s="7"/>
      <c r="D105" s="45">
        <f>(D103/D104)*100</f>
        <v>1.231182209466859</v>
      </c>
      <c r="E105" s="45">
        <f>(E103/E104)*100</f>
        <v>0.4259388470198941</v>
      </c>
      <c r="F105" s="48">
        <f>(F103/F104)*100</f>
        <v>8.7164340503830395</v>
      </c>
    </row>
    <row r="106" spans="1:6" ht="13.5">
      <c r="A106" s="4"/>
      <c r="B106" s="4"/>
      <c r="C106" s="7"/>
      <c r="D106" s="9"/>
      <c r="E106" s="45">
        <f>(E105-D105)*100/D105</f>
        <v>-65.404077175194146</v>
      </c>
      <c r="F106" s="48">
        <f>(F105-E105)*100/E105</f>
        <v>1946.4050441437957</v>
      </c>
    </row>
    <row r="107" spans="1:6" ht="14.25" thickBot="1">
      <c r="A107" s="4"/>
      <c r="B107" s="4"/>
      <c r="C107" s="7"/>
      <c r="D107" s="9"/>
      <c r="E107" s="9"/>
      <c r="F107" s="49">
        <f>(E106+F106)/2</f>
        <v>940.50048348430084</v>
      </c>
    </row>
    <row r="108" spans="1:6" ht="14.25" thickTop="1">
      <c r="A108" s="4"/>
      <c r="B108" s="4"/>
      <c r="C108" s="7"/>
      <c r="D108" s="9"/>
      <c r="E108" s="57" t="s">
        <v>70</v>
      </c>
      <c r="F108" s="64" t="s">
        <v>71</v>
      </c>
    </row>
    <row r="109" spans="1:6" ht="13.5">
      <c r="A109" s="10"/>
      <c r="B109" s="10"/>
      <c r="C109" s="11"/>
      <c r="D109" s="11"/>
      <c r="E109" s="47">
        <v>20</v>
      </c>
      <c r="F109" s="62">
        <v>20</v>
      </c>
    </row>
    <row r="110" spans="1:6" ht="13.5">
      <c r="A110" s="4">
        <v>4.5</v>
      </c>
      <c r="B110" s="4" t="s">
        <v>44</v>
      </c>
      <c r="C110" s="7"/>
      <c r="D110" s="7"/>
      <c r="E110" s="7"/>
      <c r="F110" s="16"/>
    </row>
    <row r="111" spans="1:6" ht="13.5">
      <c r="A111" s="4"/>
      <c r="B111" s="6" t="s">
        <v>45</v>
      </c>
      <c r="C111" s="7"/>
      <c r="D111" s="7">
        <v>13993501.869999999</v>
      </c>
      <c r="E111" s="7">
        <v>14657386.68</v>
      </c>
      <c r="F111" s="16">
        <v>13727686.939999999</v>
      </c>
    </row>
    <row r="112" spans="1:6" ht="13.5">
      <c r="A112" s="4"/>
      <c r="B112" s="4" t="s">
        <v>85</v>
      </c>
      <c r="C112" s="7"/>
      <c r="D112" s="7">
        <v>11430421.720000001</v>
      </c>
      <c r="E112" s="7">
        <v>10860836.25</v>
      </c>
      <c r="F112" s="16">
        <v>7149630</v>
      </c>
    </row>
    <row r="113" spans="1:6" ht="13.5">
      <c r="A113" s="4"/>
      <c r="B113" s="4"/>
      <c r="C113" s="7"/>
      <c r="D113" s="45">
        <f>D111/D112</f>
        <v>1.2242332096562398</v>
      </c>
      <c r="E113" s="45">
        <f>E111/E112</f>
        <v>1.3495633616610323</v>
      </c>
      <c r="F113" s="48">
        <f>F111/F112</f>
        <v>1.9200555749038761</v>
      </c>
    </row>
    <row r="114" spans="1:6" ht="13.5">
      <c r="A114" s="4"/>
      <c r="B114" s="4"/>
      <c r="C114" s="7"/>
      <c r="D114" s="9"/>
      <c r="E114" s="45">
        <f>(E113-D113)*100/D113</f>
        <v>10.237440956203494</v>
      </c>
      <c r="F114" s="48">
        <f>(F113-E113)*100/E113</f>
        <v>42.272354855624293</v>
      </c>
    </row>
    <row r="115" spans="1:6" ht="14.25" thickBot="1">
      <c r="A115" s="4"/>
      <c r="B115" s="4"/>
      <c r="C115" s="7"/>
      <c r="D115" s="9"/>
      <c r="E115" s="9"/>
      <c r="F115" s="49">
        <f>(E114+F114)/2</f>
        <v>26.254897905913893</v>
      </c>
    </row>
    <row r="116" spans="1:6" ht="14.25" thickTop="1">
      <c r="A116" s="4"/>
      <c r="B116" s="4"/>
      <c r="C116" s="7"/>
      <c r="D116" s="9"/>
      <c r="E116" s="57" t="s">
        <v>70</v>
      </c>
      <c r="F116" s="64" t="s">
        <v>71</v>
      </c>
    </row>
    <row r="117" spans="1:6" ht="13.5">
      <c r="A117" s="10"/>
      <c r="B117" s="10"/>
      <c r="C117" s="11"/>
      <c r="D117" s="12"/>
      <c r="E117" s="47">
        <v>20</v>
      </c>
      <c r="F117" s="62">
        <v>20</v>
      </c>
    </row>
    <row r="118" spans="1:6" ht="13.5">
      <c r="A118" s="4">
        <v>4.5999999999999996</v>
      </c>
      <c r="B118" s="4" t="s">
        <v>46</v>
      </c>
      <c r="C118" s="7"/>
      <c r="D118" s="7"/>
      <c r="E118" s="7"/>
      <c r="F118" s="16"/>
    </row>
    <row r="119" spans="1:6" ht="13.5">
      <c r="A119" s="4"/>
      <c r="B119" s="6" t="s">
        <v>48</v>
      </c>
      <c r="C119" s="7"/>
      <c r="D119" s="7">
        <v>7652314</v>
      </c>
      <c r="E119" s="7">
        <v>8635123</v>
      </c>
      <c r="F119" s="16">
        <v>9865412</v>
      </c>
    </row>
    <row r="120" spans="1:6" ht="13.5">
      <c r="A120" s="4"/>
      <c r="B120" s="4" t="s">
        <v>47</v>
      </c>
      <c r="C120" s="7"/>
      <c r="D120" s="7">
        <v>9651234</v>
      </c>
      <c r="E120" s="7">
        <v>10123456</v>
      </c>
      <c r="F120" s="16">
        <v>11252132</v>
      </c>
    </row>
    <row r="121" spans="1:6" ht="13.5">
      <c r="A121" s="4"/>
      <c r="B121" s="4"/>
      <c r="C121" s="7"/>
      <c r="D121" s="45">
        <f>(D119/D120)*100</f>
        <v>79.288451611472681</v>
      </c>
      <c r="E121" s="45">
        <f>(E119/E120)*100</f>
        <v>85.298172876930565</v>
      </c>
      <c r="F121" s="48">
        <f>(F119/F120)*100</f>
        <v>87.675935547147859</v>
      </c>
    </row>
    <row r="122" spans="1:6" ht="13.5">
      <c r="A122" s="4"/>
      <c r="B122" s="4"/>
      <c r="C122" s="7"/>
      <c r="D122" s="9"/>
      <c r="E122" s="45">
        <f>(E121-D121)/D121*100</f>
        <v>7.5795669398446215</v>
      </c>
      <c r="F122" s="48">
        <f>(F121-E121)/E121*100</f>
        <v>2.7875892179401824</v>
      </c>
    </row>
    <row r="123" spans="1:6" ht="13.5">
      <c r="A123" s="4"/>
      <c r="B123" s="4"/>
      <c r="C123" s="7"/>
      <c r="D123" s="9"/>
      <c r="E123" s="9"/>
      <c r="F123" s="48">
        <f>(E122+F122)/2</f>
        <v>5.1835780788924017</v>
      </c>
    </row>
    <row r="124" spans="1:6" ht="13.5">
      <c r="A124" s="4"/>
      <c r="B124" s="4"/>
      <c r="C124" s="7"/>
      <c r="D124" s="9"/>
      <c r="E124" s="65" t="s">
        <v>70</v>
      </c>
      <c r="F124" s="64" t="s">
        <v>71</v>
      </c>
    </row>
    <row r="125" spans="1:6" ht="13.5">
      <c r="A125" s="10"/>
      <c r="B125" s="10"/>
      <c r="C125" s="24"/>
      <c r="D125" s="24"/>
      <c r="E125" s="47">
        <v>20</v>
      </c>
      <c r="F125" s="62">
        <v>20</v>
      </c>
    </row>
    <row r="126" spans="1:6" ht="13.5">
      <c r="A126" s="4">
        <v>4.7</v>
      </c>
      <c r="B126" s="4" t="s">
        <v>49</v>
      </c>
      <c r="C126" s="7"/>
      <c r="D126" s="7"/>
      <c r="E126" s="7"/>
      <c r="F126" s="16"/>
    </row>
    <row r="127" spans="1:6" ht="13.5">
      <c r="A127" s="4"/>
      <c r="B127" s="6" t="s">
        <v>50</v>
      </c>
      <c r="C127" s="7"/>
      <c r="D127" s="45">
        <f>D137</f>
        <v>12070834.880000001</v>
      </c>
      <c r="E127" s="45">
        <f>E137</f>
        <v>11584094.91</v>
      </c>
      <c r="F127" s="48">
        <f>F137</f>
        <v>7956817.6399999997</v>
      </c>
    </row>
    <row r="128" spans="1:6" ht="13.5">
      <c r="A128" s="4"/>
      <c r="B128" s="4" t="s">
        <v>86</v>
      </c>
      <c r="C128" s="7"/>
      <c r="D128" s="45">
        <f>D80</f>
        <v>9644824.5600000005</v>
      </c>
      <c r="E128" s="45">
        <f>E80</f>
        <v>9282954.7100000009</v>
      </c>
      <c r="F128" s="48">
        <f>F80</f>
        <v>10965894.470000001</v>
      </c>
    </row>
    <row r="129" spans="1:8" ht="13.5">
      <c r="A129" s="4"/>
      <c r="B129" s="4"/>
      <c r="C129" s="7"/>
      <c r="D129" s="45">
        <f>D127/D128</f>
        <v>1.2515349351258702</v>
      </c>
      <c r="E129" s="45">
        <f>E127/E128</f>
        <v>1.2478887673039178</v>
      </c>
      <c r="F129" s="48">
        <f>F127/F128</f>
        <v>0.72559677295526614</v>
      </c>
    </row>
    <row r="130" spans="1:8" ht="13.5">
      <c r="A130" s="4"/>
      <c r="B130" s="4"/>
      <c r="C130" s="7"/>
      <c r="D130" s="9"/>
      <c r="E130" s="45">
        <f>(E129-D129)*100/D129</f>
        <v>-0.29133568066045779</v>
      </c>
      <c r="F130" s="48">
        <f>(F129-E129)*100/E129</f>
        <v>-41.854050459727375</v>
      </c>
    </row>
    <row r="131" spans="1:8" ht="14.25" thickBot="1">
      <c r="A131" s="4"/>
      <c r="B131" s="4"/>
      <c r="C131" s="7"/>
      <c r="D131" s="9"/>
      <c r="E131" s="12"/>
      <c r="F131" s="49">
        <f>(E130+F130)/2</f>
        <v>-21.072693070193917</v>
      </c>
    </row>
    <row r="132" spans="1:8" ht="14.25" thickTop="1">
      <c r="A132" s="4"/>
      <c r="B132" s="4"/>
      <c r="C132" s="7"/>
      <c r="D132" s="9"/>
      <c r="E132" s="65" t="s">
        <v>70</v>
      </c>
      <c r="F132" s="64" t="s">
        <v>71</v>
      </c>
    </row>
    <row r="133" spans="1:8" ht="13.5">
      <c r="A133" s="10"/>
      <c r="B133" s="10"/>
      <c r="C133" s="11"/>
      <c r="D133" s="12"/>
      <c r="E133" s="47">
        <v>15</v>
      </c>
      <c r="F133" s="62">
        <v>15</v>
      </c>
    </row>
    <row r="134" spans="1:8" ht="13.5">
      <c r="A134" s="13">
        <v>4.8</v>
      </c>
      <c r="B134" s="13" t="s">
        <v>51</v>
      </c>
      <c r="C134" s="14"/>
      <c r="D134" s="14"/>
      <c r="E134" s="14"/>
      <c r="F134" s="23"/>
    </row>
    <row r="135" spans="1:8" ht="13.5">
      <c r="A135" s="4"/>
      <c r="B135" s="6" t="s">
        <v>52</v>
      </c>
      <c r="C135" s="7"/>
      <c r="D135" s="7"/>
      <c r="E135" s="7"/>
      <c r="F135" s="16"/>
    </row>
    <row r="136" spans="1:8" ht="13.5">
      <c r="A136" s="4"/>
      <c r="B136" s="38" t="s">
        <v>87</v>
      </c>
      <c r="C136" s="7"/>
      <c r="D136" s="7"/>
      <c r="E136" s="7"/>
      <c r="F136" s="16"/>
    </row>
    <row r="137" spans="1:8" ht="13.5">
      <c r="A137" s="4"/>
      <c r="B137" s="19" t="s">
        <v>53</v>
      </c>
      <c r="C137" s="7">
        <v>9597124.4399999995</v>
      </c>
      <c r="D137" s="7">
        <v>12070834.880000001</v>
      </c>
      <c r="E137" s="7">
        <v>11584094.91</v>
      </c>
      <c r="F137" s="16">
        <v>7956817.6399999997</v>
      </c>
    </row>
    <row r="138" spans="1:8" ht="13.5">
      <c r="A138" s="4"/>
      <c r="B138" s="4"/>
      <c r="C138" s="7"/>
      <c r="D138" s="45">
        <f>(D137-C137)*100/C137</f>
        <v>25.775537823494151</v>
      </c>
      <c r="E138" s="45">
        <f>(E137-D137)*100/D137</f>
        <v>-4.03236374980552</v>
      </c>
      <c r="F138" s="48">
        <f>(F137-E137)*100/E137</f>
        <v>-31.312565186847216</v>
      </c>
    </row>
    <row r="139" spans="1:8" ht="13.5">
      <c r="A139" s="4"/>
      <c r="B139" s="4"/>
      <c r="C139" s="7"/>
      <c r="D139" s="9"/>
      <c r="E139" s="45">
        <f>(E138-D138)*100/D138</f>
        <v>-115.6441498036563</v>
      </c>
      <c r="F139" s="48">
        <f>(F138-E138)*100/E138</f>
        <v>676.53126378683999</v>
      </c>
    </row>
    <row r="140" spans="1:8" ht="14.25" thickBot="1">
      <c r="A140" s="4"/>
      <c r="B140" s="4"/>
      <c r="C140" s="7"/>
      <c r="D140" s="9"/>
      <c r="E140" s="12"/>
      <c r="F140" s="49">
        <f>(E139+F139)/2</f>
        <v>280.44355699159183</v>
      </c>
    </row>
    <row r="141" spans="1:8" ht="14.25" thickTop="1">
      <c r="A141" s="4"/>
      <c r="B141" s="4"/>
      <c r="C141" s="7"/>
      <c r="D141" s="7"/>
      <c r="E141" s="65" t="s">
        <v>70</v>
      </c>
      <c r="F141" s="64" t="s">
        <v>71</v>
      </c>
      <c r="G141" s="39"/>
      <c r="H141" s="1"/>
    </row>
    <row r="142" spans="1:8" ht="13.5">
      <c r="A142" s="10"/>
      <c r="B142" s="10"/>
      <c r="C142" s="11"/>
      <c r="D142" s="11"/>
      <c r="E142" s="47">
        <v>15</v>
      </c>
      <c r="F142" s="62">
        <v>15</v>
      </c>
      <c r="G142" s="39"/>
      <c r="H142" s="1"/>
    </row>
    <row r="143" spans="1:8" ht="13.5">
      <c r="A143" s="1"/>
      <c r="B143" s="1"/>
      <c r="C143" s="40"/>
      <c r="D143" s="40"/>
      <c r="E143" s="65" t="s">
        <v>72</v>
      </c>
      <c r="F143" s="64" t="s">
        <v>73</v>
      </c>
      <c r="G143" s="41"/>
      <c r="H143" s="1"/>
    </row>
    <row r="144" spans="1:8" ht="15.75">
      <c r="B144" s="42" t="s">
        <v>89</v>
      </c>
      <c r="E144" s="47">
        <f>E78+E88+E98+E109+E117+E125+E133+E142</f>
        <v>150</v>
      </c>
      <c r="F144" s="47">
        <f>F78+F88+F98+F109+F117+F125+F133+F142</f>
        <v>150</v>
      </c>
    </row>
    <row r="145" spans="5:6" ht="13.5">
      <c r="E145" s="43"/>
      <c r="F145" s="64" t="s">
        <v>74</v>
      </c>
    </row>
    <row r="146" spans="5:6" ht="13.5">
      <c r="E146" s="44"/>
      <c r="F146" s="54">
        <f>F144*100/E144</f>
        <v>100</v>
      </c>
    </row>
    <row r="147" spans="5:6" ht="13.5">
      <c r="E147" s="65" t="s">
        <v>76</v>
      </c>
      <c r="F147" s="64" t="s">
        <v>73</v>
      </c>
    </row>
    <row r="148" spans="5:6" ht="13.5">
      <c r="E148" s="47">
        <f>E67+E144</f>
        <v>290</v>
      </c>
      <c r="F148" s="47">
        <f>F67+F144</f>
        <v>269</v>
      </c>
    </row>
    <row r="149" spans="5:6" ht="13.5">
      <c r="E149" s="23"/>
      <c r="F149" s="64" t="s">
        <v>74</v>
      </c>
    </row>
    <row r="150" spans="5:6" ht="13.5">
      <c r="E150" s="16"/>
      <c r="F150" s="54">
        <f>F148*100/E148</f>
        <v>92.758620689655174</v>
      </c>
    </row>
  </sheetData>
  <sheetProtection password="CCFF" sheet="1" objects="1" scenarios="1"/>
  <mergeCells count="3">
    <mergeCell ref="A1:F1"/>
    <mergeCell ref="A2:F2"/>
    <mergeCell ref="A3:F3"/>
  </mergeCells>
  <printOptions horizontalCentered="1"/>
  <pageMargins left="0.15748031496062992" right="0" top="0.13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โคกพญา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itd</dc:creator>
  <cp:lastModifiedBy>itd</cp:lastModifiedBy>
  <cp:lastPrinted>2017-08-04T02:10:05Z</cp:lastPrinted>
  <dcterms:created xsi:type="dcterms:W3CDTF">1996-10-14T23:33:28Z</dcterms:created>
  <dcterms:modified xsi:type="dcterms:W3CDTF">2017-08-10T02:40:35Z</dcterms:modified>
</cp:coreProperties>
</file>